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декабрь\"/>
    </mc:Choice>
  </mc:AlternateContent>
  <xr:revisionPtr revIDLastSave="0" documentId="13_ncr:1_{FB0F6C85-62C1-4139-B26F-7AA0B6873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8" i="3" l="1"/>
  <c r="K49" i="3"/>
  <c r="K35" i="3"/>
  <c r="H64" i="3" l="1"/>
  <c r="F64" i="3"/>
  <c r="K32" i="3"/>
  <c r="K40" i="3"/>
  <c r="K19" i="3"/>
  <c r="J4" i="3"/>
  <c r="J18" i="3"/>
  <c r="J33" i="3"/>
  <c r="J42" i="3"/>
  <c r="J51" i="3"/>
  <c r="J54" i="3"/>
  <c r="J60" i="3"/>
  <c r="K5" i="3"/>
  <c r="K34" i="3"/>
  <c r="K55" i="3"/>
  <c r="K59" i="3"/>
  <c r="K63" i="3"/>
  <c r="K26" i="3"/>
  <c r="K69" i="3" l="1"/>
  <c r="K65" i="3"/>
  <c r="I68" i="3" l="1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9" i="3"/>
  <c r="I7" i="3"/>
  <c r="I6" i="3"/>
  <c r="I5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9" i="3"/>
  <c r="G7" i="3"/>
  <c r="G6" i="3"/>
  <c r="G5" i="3"/>
  <c r="J22" i="3" l="1"/>
  <c r="J15" i="3"/>
  <c r="J69" i="3"/>
  <c r="J65" i="3"/>
  <c r="J39" i="3"/>
  <c r="H9" i="3"/>
  <c r="F9" i="3"/>
  <c r="K62" i="3"/>
  <c r="K61" i="3"/>
  <c r="K58" i="3"/>
  <c r="K57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D3" i="3" s="1"/>
  <c r="C15" i="3"/>
  <c r="C4" i="3"/>
  <c r="E51" i="3"/>
  <c r="D51" i="3"/>
  <c r="C51" i="3"/>
  <c r="E42" i="3"/>
  <c r="D42" i="3"/>
  <c r="C42" i="3"/>
  <c r="E39" i="3"/>
  <c r="K39" i="3" s="1"/>
  <c r="D39" i="3"/>
  <c r="C39" i="3"/>
  <c r="E33" i="3"/>
  <c r="D33" i="3"/>
  <c r="G51" i="3" l="1"/>
  <c r="G42" i="3"/>
  <c r="G33" i="3"/>
  <c r="G39" i="3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7" i="3"/>
  <c r="F5" i="3"/>
  <c r="H70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7" i="3"/>
  <c r="H5" i="3"/>
  <c r="D4" i="3"/>
  <c r="H69" i="3" l="1"/>
  <c r="K22" i="3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E3" i="3" s="1"/>
  <c r="I4" i="3" l="1"/>
  <c r="G4" i="3"/>
  <c r="F4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<sst xmlns="http://schemas.openxmlformats.org/spreadsheetml/2006/main" count="148" uniqueCount="148">
  <si>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</si>
  <si>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</si>
  <si>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</si>
  <si>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</si>
  <si>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</si>
  <si>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</si>
  <si>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</si>
  <si>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</si>
  <si>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</si>
  <si>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</si>
  <si>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</si>
  <si>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</si>
  <si>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</si>
  <si>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</si>
  <si>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</si>
  <si>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</si>
  <si>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</si>
  <si>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</si>
  <si>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</si>
  <si>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</si>
  <si>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</si>
  <si>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</si>
  <si>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</si>
  <si>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</si>
  <si>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</si>
  <si>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</si>
  <si>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</si>
  <si>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</si>
  <si>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</si>
  <si>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</si>
  <si>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</si>
  <si>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</si>
  <si>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</si>
  <si>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</si>
  <si>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</si>
  <si>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</si>
  <si>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</si>
  <si>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</si>
  <si>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</si>
  <si>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</si>
  <si>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</si>
  <si>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</si>
  <si>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</si>
  <si>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</si>
  <si>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</si>
  <si>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</si>
  <si>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</si>
  <si>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</si>
  <si>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</si>
  <si>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</si>
  <si>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</si>
  <si>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</si>
  <si>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</si>
  <si>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</si>
  <si>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</si>
  <si>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</si>
  <si>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</si>
  <si>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</si>
  <si>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</si>
  <si>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</si>
  <si>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</si>
  <si>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</si>
  <si>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</si>
  <si>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</si>
  <si>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</si>
  <si>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</si>
  <si>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</si>
  <si>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</si>
  <si>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</si>
  <si>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</si>
  <si>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</si>
  <si>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</si>
  <si>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</si>
  <si>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</si>
  <si>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</si>
  <si>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</si>
  <si>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</si>
  <si>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</si>
  <si>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</si>
  <si>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</si>
  <si>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</si>
  <si>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</si>
  <si>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</si>
  <si>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</si>
  <si>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</si>
  <si>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</si>
  <si>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</si>
  <si>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</si>
  <si>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</si>
  <si>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</si>
  <si>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</si>
  <si>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</si>
  <si>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</si>
  <si>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</si>
  <si>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</si>
  <si>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</si>
  <si>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</si>
  <si>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</si>
  <si>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</si>
  <si>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</si>
  <si>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</si>
  <si>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</si>
  <si>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</si>
  <si>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</si>
  <si>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</si>
  <si>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</si>
  <si>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</si>
  <si>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</si>
  <si>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</si>
  <si>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</si>
  <si>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</si>
  <si>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</si>
  <si>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</si>
  <si>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</si>
  <si>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</si>
  <si>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</si>
  <si>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</si>
  <si>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</si>
  <si>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</si>
  <si>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</si>
  <si>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</si>
  <si>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</si>
  <si>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</si>
  <si>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</si>
  <si>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</si>
  <si>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</si>
  <si>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</si>
  <si>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</si>
  <si>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</si>
  <si>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</si>
  <si>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</si>
  <si>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</si>
  <si>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</si>
  <si>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</si>
  <si>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</si>
  <si>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</si>
  <si>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</si>
  <si>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</si>
  <si>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Темп роста к соответствующему периоду 2024 года, %</t>
  </si>
  <si>
    <t>Отклонение фактических расходов от значений по отчету ф. 0503117 План, тыс. руб.</t>
  </si>
  <si>
    <t>% исполнения от утвержденных бюджетных значений по отчету 
ф. 0503117 План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</si>
  <si>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от 30.12.2025 
№ 74/2025-НА</t>
    </r>
    <r>
      <rPr>
        <sz val="10"/>
        <rFont val="Times New Roman"/>
        <family val="1"/>
        <charset val="204"/>
      </rPr>
      <t>), 
тыс. руб.</t>
    </r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</si>
  <si>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01.01.2026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</si>
  <si>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01.01.2026</t>
    </r>
    <r>
      <rPr>
        <sz val="10"/>
        <rFont val="Times New Roman"/>
        <family val="1"/>
        <charset val="204"/>
      </rPr>
      <t>, 
тыс. руб.</t>
    </r>
  </si>
  <si>
    <t xml:space="preserve">Отклонение фактических расходов от утвержденных значений  (Решением о бюджете от 30.12.2025 
№ 74/2025-НА), 
тыс. руб.
</t>
  </si>
  <si>
    <t>% исполнения от утвержденных бюджетных значений 
(  (Решением о бюджете от 30.12.2025 
№ 74/2025-НА), 
тыс. руб.</t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</si>
  <si>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01.01.2025</t>
    </r>
    <r>
      <rPr>
        <sz val="10"/>
        <rFont val="Times New Roman"/>
        <family val="1"/>
        <charset val="204"/>
      </rPr>
      <t>, 
тыс. руб.</t>
    </r>
  </si>
  <si>
    <t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за IV квартал 2025 года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</si>
</sst>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2" zoomScaleNormal="100" zoomScaleSheetLayoutView="70" workbookViewId="0">
      <selection activeCell="N2" sqref="N2"/>
    </sheetView>
  </sheetViews>
  <sheetFormatPr defaultRowHeight="15" x14ac:dyDescent="0.25"/>
  <cols>
    <col min="1" max="1" width="6.7109375" customWidth="1"/>
    <col min="2" max="2" width="54.28515625" customWidth="1"/>
    <col min="3" max="3" width="15.42578125" customWidth="1"/>
    <col min="4" max="4" width="14" customWidth="1"/>
    <col min="5" max="5" width="13.7109375" customWidth="1"/>
    <col min="6" max="6" width="15.42578125" customWidth="1"/>
    <col min="7" max="7" width="13.28515625" customWidth="1"/>
    <col min="8" max="9" width="13.42578125" customWidth="1"/>
    <col min="10" max="10" width="15" customWidth="1"/>
    <col min="11" max="11" width="17.140625" customWidth="1"/>
  </cols>
  <sheetData>
    <row r="1" spans="1:11" ht="93.75" customHeight="1" thickBot="1" x14ac:dyDescent="0.3">
      <c r="A1" s="40" t="s">
        <v>147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38" customHeight="1" thickBot="1" x14ac:dyDescent="0.3">
      <c r="A2" s="35" t="s">
        <v>134</v>
      </c>
      <c r="B2" s="35" t="s">
        <v>135</v>
      </c>
      <c r="C2" s="36" t="s">
        <v>141</v>
      </c>
      <c r="D2" s="36" t="s">
        <v>142</v>
      </c>
      <c r="E2" s="36" t="s">
        <v>143</v>
      </c>
      <c r="F2" s="36" t="s">
        <v>144</v>
      </c>
      <c r="G2" s="30" t="s">
        <v>145</v>
      </c>
      <c r="H2" s="30" t="s">
        <v>139</v>
      </c>
      <c r="I2" s="30" t="s">
        <v>140</v>
      </c>
      <c r="J2" s="36" t="s">
        <v>146</v>
      </c>
      <c r="K2" s="36" t="s">
        <v>138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7411892.1799999988</v>
      </c>
      <c r="D3" s="6">
        <f>SUM(D4,D15,D18,D22,D33,D39,D42,D51,D54,D60,D65,)</f>
        <v>7410919.7237199983</v>
      </c>
      <c r="E3" s="6">
        <f>SUM(E4,E15,E18,E22,E33,E39,E42,E51,E54,E60,E65,E69)</f>
        <v>7181714.6377799995</v>
      </c>
      <c r="F3" s="19">
        <f>SUM(E3-C3)</f>
        <v>-230177.54221999925</v>
      </c>
      <c r="G3" s="37">
        <f>E3/C3*100</f>
        <v>96.894483397355629</v>
      </c>
      <c r="H3" s="9">
        <f>SUM(E3-D3)</f>
        <v>-229205.08593999874</v>
      </c>
      <c r="I3" s="37">
        <f>E3/D3*100</f>
        <v>96.907197831243721</v>
      </c>
      <c r="J3" s="9">
        <f>SUM(J4,J15,J18,J22,J33,J39,J42,J51,J54,J60,J65,J69)</f>
        <v>7293196.1575099993</v>
      </c>
      <c r="K3" s="6">
        <f>E3/J3*100</f>
        <v>98.471431217228343</v>
      </c>
    </row>
    <row r="4" spans="1:11" ht="15.75" thickBot="1" x14ac:dyDescent="0.3">
      <c r="A4" s="11" t="s">
        <v>1</v>
      </c>
      <c r="B4" s="15" t="s">
        <v>2</v>
      </c>
      <c r="C4" s="6">
        <f>SUM(C5:C14)</f>
        <v>1000731.6299999999</v>
      </c>
      <c r="D4" s="6">
        <f>SUM(D5:D14)</f>
        <v>1000968.66955</v>
      </c>
      <c r="E4" s="9">
        <f>SUM(E5:E14)</f>
        <v>932101.29668999999</v>
      </c>
      <c r="F4" s="19">
        <f>SUM(E4-C4)</f>
        <v>-68630.3333099999</v>
      </c>
      <c r="G4" s="37">
        <f t="shared" ref="G4:G65" si="0">E4/C4*100</f>
        <v>93.14198419910042</v>
      </c>
      <c r="H4" s="9">
        <f>SUM(E4-D4)</f>
        <v>-68867.372860000003</v>
      </c>
      <c r="I4" s="37">
        <f t="shared" ref="I4:I65" si="1">E4/D4*100</f>
        <v>93.119927230993113</v>
      </c>
      <c r="J4" s="9">
        <f>SUM(J5:J14)</f>
        <v>752202.21628000005</v>
      </c>
      <c r="K4" s="6">
        <f>E4/J4*100</f>
        <v>123.91631884570707</v>
      </c>
    </row>
    <row r="5" spans="1:11" ht="24" x14ac:dyDescent="0.25">
      <c r="A5" s="12" t="s">
        <v>3</v>
      </c>
      <c r="B5" s="16" t="s">
        <v>4</v>
      </c>
      <c r="C5" s="7">
        <v>15368.07</v>
      </c>
      <c r="D5" s="7">
        <v>15368.072459999999</v>
      </c>
      <c r="E5" s="3">
        <v>14327.127280000001</v>
      </c>
      <c r="F5" s="20">
        <f>SUM(E5-C5)</f>
        <v>-1040.9427199999991</v>
      </c>
      <c r="G5" s="33">
        <f t="shared" si="0"/>
        <v>93.226587853907489</v>
      </c>
      <c r="H5" s="3">
        <f>SUM(E5-D5)</f>
        <v>-1040.9451799999988</v>
      </c>
      <c r="I5" s="33">
        <f t="shared" si="1"/>
        <v>93.226572930929564</v>
      </c>
      <c r="J5" s="3">
        <v>8377.1948799999991</v>
      </c>
      <c r="K5" s="23">
        <f t="shared" ref="K5:K60" si="2">E5/J5*100</f>
        <v>171.02535496941911</v>
      </c>
    </row>
    <row r="6" spans="1:11" ht="36" x14ac:dyDescent="0.25">
      <c r="A6" s="13" t="s">
        <v>5</v>
      </c>
      <c r="B6" s="17" t="s">
        <v>6</v>
      </c>
      <c r="C6" s="4">
        <v>8501.2099999999991</v>
      </c>
      <c r="D6" s="4">
        <v>8501.2144499999995</v>
      </c>
      <c r="E6" s="5">
        <v>8251.3912400000008</v>
      </c>
      <c r="F6" s="20">
        <f>SUM(E6-C6)</f>
        <v>-249.81875999999829</v>
      </c>
      <c r="G6" s="31">
        <f t="shared" si="0"/>
        <v>97.061374086747676</v>
      </c>
      <c r="H6" s="3">
        <f>SUM(E6-D6)</f>
        <v>-249.82320999999865</v>
      </c>
      <c r="I6" s="31">
        <f t="shared" si="1"/>
        <v>97.061323279522739</v>
      </c>
      <c r="J6" s="5">
        <v>4915.9088599999995</v>
      </c>
      <c r="K6" s="23">
        <f t="shared" si="2"/>
        <v>167.8507774450481</v>
      </c>
    </row>
    <row r="7" spans="1:11" ht="36" x14ac:dyDescent="0.25">
      <c r="A7" s="13" t="s">
        <v>7</v>
      </c>
      <c r="B7" s="17" t="s">
        <v>8</v>
      </c>
      <c r="C7" s="4">
        <v>445371.92</v>
      </c>
      <c r="D7" s="4">
        <v>445371.92</v>
      </c>
      <c r="E7" s="5">
        <v>437414.85658000002</v>
      </c>
      <c r="F7" s="20">
        <f t="shared" ref="F7:F61" si="3">SUM(E7-C7)</f>
        <v>-7957.0634199999622</v>
      </c>
      <c r="G7" s="31">
        <f t="shared" si="0"/>
        <v>98.213389065929448</v>
      </c>
      <c r="H7" s="3">
        <f t="shared" ref="H7:H61" si="4">SUM(E7-D7)</f>
        <v>-7957.0634199999622</v>
      </c>
      <c r="I7" s="31">
        <f t="shared" si="1"/>
        <v>98.213389065929448</v>
      </c>
      <c r="J7" s="5">
        <v>352149.06514000002</v>
      </c>
      <c r="K7" s="23">
        <f t="shared" si="2"/>
        <v>124.21298247834389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20"/>
      <c r="G8" s="31"/>
      <c r="H8" s="3"/>
      <c r="I8" s="31"/>
      <c r="J8" s="5"/>
      <c r="K8" s="23"/>
    </row>
    <row r="9" spans="1:11" ht="24" x14ac:dyDescent="0.25">
      <c r="A9" s="13" t="s">
        <v>11</v>
      </c>
      <c r="B9" s="17" t="s">
        <v>12</v>
      </c>
      <c r="C9" s="4">
        <v>47467.23</v>
      </c>
      <c r="D9" s="4">
        <v>47467.23</v>
      </c>
      <c r="E9" s="5">
        <v>47332.130349999999</v>
      </c>
      <c r="F9" s="20">
        <f t="shared" si="3"/>
        <v>-135.09965000000375</v>
      </c>
      <c r="G9" s="31">
        <f t="shared" si="0"/>
        <v>99.715383328666945</v>
      </c>
      <c r="H9" s="3">
        <f t="shared" si="4"/>
        <v>-135.09965000000375</v>
      </c>
      <c r="I9" s="31">
        <f t="shared" si="1"/>
        <v>99.715383328666945</v>
      </c>
      <c r="J9" s="5">
        <v>50199.882380000003</v>
      </c>
      <c r="K9" s="23">
        <f t="shared" si="2"/>
        <v>94.287333168847155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20"/>
      <c r="G10" s="31"/>
      <c r="H10" s="3"/>
      <c r="I10" s="31"/>
      <c r="J10" s="5">
        <v>5643.11</v>
      </c>
      <c r="K10" s="23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20"/>
      <c r="G11" s="31"/>
      <c r="H11" s="3"/>
      <c r="I11" s="31"/>
      <c r="J11" s="5"/>
      <c r="K11" s="23"/>
    </row>
    <row r="12" spans="1:11" x14ac:dyDescent="0.25">
      <c r="A12" s="13" t="s">
        <v>17</v>
      </c>
      <c r="B12" s="17" t="s">
        <v>18</v>
      </c>
      <c r="C12" s="4"/>
      <c r="D12" s="4"/>
      <c r="E12" s="5"/>
      <c r="F12" s="20"/>
      <c r="G12" s="31"/>
      <c r="H12" s="3"/>
      <c r="I12" s="31"/>
      <c r="J12" s="5"/>
      <c r="K12" s="23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20"/>
      <c r="G13" s="31"/>
      <c r="H13" s="3"/>
      <c r="I13" s="31"/>
      <c r="J13" s="5"/>
      <c r="K13" s="23"/>
    </row>
    <row r="14" spans="1:11" ht="15.75" thickBot="1" x14ac:dyDescent="0.3">
      <c r="A14" s="14" t="s">
        <v>21</v>
      </c>
      <c r="B14" s="18" t="s">
        <v>22</v>
      </c>
      <c r="C14" s="8">
        <v>484023.2</v>
      </c>
      <c r="D14" s="8">
        <v>484260.23264</v>
      </c>
      <c r="E14" s="10">
        <v>424775.79123999999</v>
      </c>
      <c r="F14" s="29">
        <f t="shared" si="3"/>
        <v>-59247.40876000002</v>
      </c>
      <c r="G14" s="32">
        <f t="shared" si="0"/>
        <v>87.759386583122449</v>
      </c>
      <c r="H14" s="27">
        <f t="shared" si="4"/>
        <v>-59484.441400000011</v>
      </c>
      <c r="I14" s="32">
        <f t="shared" si="1"/>
        <v>87.716430672881444</v>
      </c>
      <c r="J14" s="10">
        <v>330917.05502000003</v>
      </c>
      <c r="K14" s="25">
        <f t="shared" si="2"/>
        <v>128.36322117466182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9624.5</v>
      </c>
      <c r="D15" s="6">
        <f t="shared" ref="D15:E15" si="5">SUM(D16:D17)</f>
        <v>9624.4984600000007</v>
      </c>
      <c r="E15" s="6">
        <f t="shared" si="5"/>
        <v>9624.4984600000007</v>
      </c>
      <c r="F15" s="28">
        <f t="shared" si="3"/>
        <v>-1.5399999992951052E-3</v>
      </c>
      <c r="G15" s="34">
        <f t="shared" si="0"/>
        <v>99.999983999168791</v>
      </c>
      <c r="H15" s="26">
        <f t="shared" si="4"/>
        <v>0</v>
      </c>
      <c r="I15" s="34">
        <f t="shared" si="1"/>
        <v>100</v>
      </c>
      <c r="J15" s="9">
        <f>SUM(J16:J17)</f>
        <v>8635.15</v>
      </c>
      <c r="K15" s="6">
        <f t="shared" si="2"/>
        <v>111.45722378881666</v>
      </c>
    </row>
    <row r="16" spans="1:11" x14ac:dyDescent="0.25">
      <c r="A16" s="12" t="s">
        <v>25</v>
      </c>
      <c r="B16" s="16" t="s">
        <v>26</v>
      </c>
      <c r="C16" s="7">
        <v>9312.75</v>
      </c>
      <c r="D16" s="7">
        <v>9312.75</v>
      </c>
      <c r="E16" s="7">
        <v>9312.75</v>
      </c>
      <c r="F16" s="20">
        <f t="shared" si="3"/>
        <v>0</v>
      </c>
      <c r="G16" s="33">
        <f t="shared" si="0"/>
        <v>100</v>
      </c>
      <c r="H16" s="3">
        <f t="shared" si="4"/>
        <v>0</v>
      </c>
      <c r="I16" s="33">
        <f t="shared" si="1"/>
        <v>100</v>
      </c>
      <c r="J16" s="3">
        <v>8598.65</v>
      </c>
      <c r="K16" s="24">
        <f t="shared" si="2"/>
        <v>108.30479203130724</v>
      </c>
    </row>
    <row r="17" spans="1:11" ht="15.75" thickBot="1" x14ac:dyDescent="0.3">
      <c r="A17" s="14" t="s">
        <v>27</v>
      </c>
      <c r="B17" s="18" t="s">
        <v>28</v>
      </c>
      <c r="C17" s="8">
        <v>311.75</v>
      </c>
      <c r="D17" s="8">
        <v>311.74846000000002</v>
      </c>
      <c r="E17" s="8">
        <v>311.74846000000002</v>
      </c>
      <c r="F17" s="29">
        <f t="shared" si="3"/>
        <v>-1.5399999999772263E-3</v>
      </c>
      <c r="G17" s="32">
        <f t="shared" si="0"/>
        <v>99.999506014434644</v>
      </c>
      <c r="H17" s="27">
        <f t="shared" si="4"/>
        <v>0</v>
      </c>
      <c r="I17" s="32">
        <f t="shared" si="1"/>
        <v>100</v>
      </c>
      <c r="J17" s="10">
        <v>36.5</v>
      </c>
      <c r="K17" s="25"/>
    </row>
    <row r="18" spans="1:11" ht="24.75" thickBot="1" x14ac:dyDescent="0.3">
      <c r="A18" s="11" t="s">
        <v>29</v>
      </c>
      <c r="B18" s="15" t="s">
        <v>30</v>
      </c>
      <c r="C18" s="6">
        <f>SUM(C19:C21)</f>
        <v>96493.1</v>
      </c>
      <c r="D18" s="6">
        <f t="shared" ref="D18:E18" si="6">SUM(D19:D21)</f>
        <v>96493.1</v>
      </c>
      <c r="E18" s="6">
        <f t="shared" si="6"/>
        <v>96037.250369999994</v>
      </c>
      <c r="F18" s="28">
        <f t="shared" si="3"/>
        <v>-455.84963000001153</v>
      </c>
      <c r="G18" s="34">
        <f t="shared" si="0"/>
        <v>99.527583184704383</v>
      </c>
      <c r="H18" s="26">
        <f t="shared" si="4"/>
        <v>-455.84963000001153</v>
      </c>
      <c r="I18" s="34">
        <f t="shared" si="1"/>
        <v>99.527583184704383</v>
      </c>
      <c r="J18" s="9">
        <f>SUM(J19:J21)</f>
        <v>69584.080629999997</v>
      </c>
      <c r="K18" s="6">
        <f t="shared" si="2"/>
        <v>138.01612308519194</v>
      </c>
    </row>
    <row r="19" spans="1:11" ht="15.75" thickBot="1" x14ac:dyDescent="0.3">
      <c r="A19" s="12" t="s">
        <v>31</v>
      </c>
      <c r="B19" s="16" t="s">
        <v>137</v>
      </c>
      <c r="C19" s="7">
        <v>4962.12</v>
      </c>
      <c r="D19" s="7">
        <v>4962.12</v>
      </c>
      <c r="E19" s="7">
        <v>4962.12</v>
      </c>
      <c r="F19" s="20">
        <f t="shared" si="3"/>
        <v>0</v>
      </c>
      <c r="G19" s="33">
        <f t="shared" si="0"/>
        <v>100</v>
      </c>
      <c r="H19" s="3">
        <f t="shared" si="4"/>
        <v>0</v>
      </c>
      <c r="I19" s="33">
        <f t="shared" si="1"/>
        <v>100</v>
      </c>
      <c r="J19" s="3">
        <v>4568.1578600000003</v>
      </c>
      <c r="K19" s="6">
        <f t="shared" si="2"/>
        <v>108.62409207548707</v>
      </c>
    </row>
    <row r="20" spans="1:11" ht="22.5" customHeight="1" x14ac:dyDescent="0.25">
      <c r="A20" s="13" t="s">
        <v>33</v>
      </c>
      <c r="B20" s="17" t="s">
        <v>32</v>
      </c>
      <c r="C20" s="4">
        <v>37946.39</v>
      </c>
      <c r="D20" s="4">
        <v>37946.39</v>
      </c>
      <c r="E20" s="4">
        <v>37946.39</v>
      </c>
      <c r="F20" s="20">
        <f t="shared" si="3"/>
        <v>0</v>
      </c>
      <c r="G20" s="31">
        <f t="shared" si="0"/>
        <v>100</v>
      </c>
      <c r="H20" s="3">
        <f t="shared" si="4"/>
        <v>0</v>
      </c>
      <c r="I20" s="31">
        <f t="shared" si="1"/>
        <v>100</v>
      </c>
      <c r="J20" s="5">
        <v>35493.06</v>
      </c>
      <c r="K20" s="23">
        <f t="shared" si="2"/>
        <v>106.91214000708871</v>
      </c>
    </row>
    <row r="21" spans="1:11" ht="24.75" thickBot="1" x14ac:dyDescent="0.3">
      <c r="A21" s="14" t="s">
        <v>34</v>
      </c>
      <c r="B21" s="18" t="s">
        <v>35</v>
      </c>
      <c r="C21" s="8">
        <v>53584.59</v>
      </c>
      <c r="D21" s="8">
        <v>53584.59</v>
      </c>
      <c r="E21" s="10">
        <v>53128.74037</v>
      </c>
      <c r="F21" s="29">
        <f t="shared" si="3"/>
        <v>-455.84962999999698</v>
      </c>
      <c r="G21" s="32">
        <f t="shared" si="0"/>
        <v>99.149289693174865</v>
      </c>
      <c r="H21" s="27">
        <f t="shared" si="4"/>
        <v>-455.84962999999698</v>
      </c>
      <c r="I21" s="32">
        <f t="shared" si="1"/>
        <v>99.149289693174865</v>
      </c>
      <c r="J21" s="10">
        <v>29522.86277</v>
      </c>
      <c r="K21" s="25">
        <f t="shared" si="2"/>
        <v>179.95795592013991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302285.67</v>
      </c>
      <c r="D22" s="6">
        <f t="shared" ref="D22:E22" si="7">SUM(D23:D32)</f>
        <v>302285.67</v>
      </c>
      <c r="E22" s="6">
        <f t="shared" si="7"/>
        <v>301166.87002999993</v>
      </c>
      <c r="F22" s="19">
        <f t="shared" si="3"/>
        <v>-1118.799970000051</v>
      </c>
      <c r="G22" s="37">
        <f t="shared" si="0"/>
        <v>99.629886534151595</v>
      </c>
      <c r="H22" s="9">
        <f t="shared" si="4"/>
        <v>-1118.799970000051</v>
      </c>
      <c r="I22" s="37">
        <f t="shared" si="1"/>
        <v>99.629886534151595</v>
      </c>
      <c r="J22" s="9">
        <f>SUM(J23:J32)</f>
        <v>293846.37274000002</v>
      </c>
      <c r="K22" s="6">
        <f t="shared" si="2"/>
        <v>102.49126685544532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20"/>
      <c r="G23" s="33"/>
      <c r="H23" s="3"/>
      <c r="I23" s="33"/>
      <c r="J23" s="3"/>
      <c r="K23" s="24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20"/>
      <c r="G24" s="31"/>
      <c r="H24" s="3"/>
      <c r="I24" s="31"/>
      <c r="J24" s="5"/>
      <c r="K24" s="23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20"/>
      <c r="G25" s="31"/>
      <c r="H25" s="3"/>
      <c r="I25" s="31"/>
      <c r="J25" s="5"/>
      <c r="K25" s="23"/>
    </row>
    <row r="26" spans="1:11" x14ac:dyDescent="0.25">
      <c r="A26" s="13" t="s">
        <v>44</v>
      </c>
      <c r="B26" s="17" t="s">
        <v>45</v>
      </c>
      <c r="C26" s="4">
        <v>986.79</v>
      </c>
      <c r="D26" s="4">
        <v>986.79</v>
      </c>
      <c r="E26" s="5">
        <v>839.072</v>
      </c>
      <c r="F26" s="20">
        <f t="shared" si="3"/>
        <v>-147.71799999999996</v>
      </c>
      <c r="G26" s="31">
        <f t="shared" si="0"/>
        <v>85.030452274546761</v>
      </c>
      <c r="H26" s="3">
        <f t="shared" si="4"/>
        <v>-147.71799999999996</v>
      </c>
      <c r="I26" s="31">
        <f t="shared" si="1"/>
        <v>85.030452274546761</v>
      </c>
      <c r="J26" s="5">
        <v>794.05016999999998</v>
      </c>
      <c r="K26" s="23">
        <f t="shared" si="2"/>
        <v>105.66989740711219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20"/>
      <c r="G27" s="31"/>
      <c r="H27" s="3"/>
      <c r="I27" s="31"/>
      <c r="J27" s="5"/>
      <c r="K27" s="23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20"/>
      <c r="G28" s="31"/>
      <c r="H28" s="3"/>
      <c r="I28" s="31"/>
      <c r="J28" s="5"/>
      <c r="K28" s="23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20"/>
      <c r="G29" s="31"/>
      <c r="H29" s="3"/>
      <c r="I29" s="31"/>
      <c r="J29" s="5">
        <v>47220.044199999997</v>
      </c>
      <c r="K29" s="23"/>
    </row>
    <row r="30" spans="1:11" x14ac:dyDescent="0.25">
      <c r="A30" s="13" t="s">
        <v>52</v>
      </c>
      <c r="B30" s="17" t="s">
        <v>53</v>
      </c>
      <c r="C30" s="4">
        <v>250306.23</v>
      </c>
      <c r="D30" s="4">
        <v>250306.23</v>
      </c>
      <c r="E30" s="5">
        <v>250272.29892999999</v>
      </c>
      <c r="F30" s="20">
        <f t="shared" si="3"/>
        <v>-33.931070000020554</v>
      </c>
      <c r="G30" s="31">
        <f t="shared" si="0"/>
        <v>99.986444176798955</v>
      </c>
      <c r="H30" s="3">
        <f t="shared" si="4"/>
        <v>-33.931070000020554</v>
      </c>
      <c r="I30" s="31">
        <f t="shared" si="1"/>
        <v>99.986444176798955</v>
      </c>
      <c r="J30" s="5">
        <v>225425.39996000001</v>
      </c>
      <c r="K30" s="23">
        <f t="shared" si="2"/>
        <v>111.02222685394321</v>
      </c>
    </row>
    <row r="31" spans="1:11" x14ac:dyDescent="0.25">
      <c r="A31" s="13" t="s">
        <v>54</v>
      </c>
      <c r="B31" s="17" t="s">
        <v>55</v>
      </c>
      <c r="C31" s="4">
        <v>36672.050000000003</v>
      </c>
      <c r="D31" s="4">
        <v>36672.050000000003</v>
      </c>
      <c r="E31" s="5">
        <v>36119.932359999999</v>
      </c>
      <c r="F31" s="20">
        <f t="shared" si="3"/>
        <v>-552.11764000000403</v>
      </c>
      <c r="G31" s="31">
        <f t="shared" si="0"/>
        <v>98.494445660932499</v>
      </c>
      <c r="H31" s="3">
        <f t="shared" si="4"/>
        <v>-552.11764000000403</v>
      </c>
      <c r="I31" s="31">
        <f t="shared" si="1"/>
        <v>98.494445660932499</v>
      </c>
      <c r="J31" s="5">
        <v>12300.637000000001</v>
      </c>
      <c r="K31" s="23">
        <f t="shared" si="2"/>
        <v>293.64277931297374</v>
      </c>
    </row>
    <row r="32" spans="1:11" ht="15.75" thickBot="1" x14ac:dyDescent="0.3">
      <c r="A32" s="14" t="s">
        <v>56</v>
      </c>
      <c r="B32" s="18" t="s">
        <v>57</v>
      </c>
      <c r="C32" s="8">
        <v>14320.6</v>
      </c>
      <c r="D32" s="8">
        <v>14320.6</v>
      </c>
      <c r="E32" s="10">
        <v>13935.56674</v>
      </c>
      <c r="F32" s="29">
        <f t="shared" si="3"/>
        <v>-385.03326000000015</v>
      </c>
      <c r="G32" s="32">
        <f t="shared" si="0"/>
        <v>97.311332905045873</v>
      </c>
      <c r="H32" s="27">
        <f t="shared" si="4"/>
        <v>-385.03326000000015</v>
      </c>
      <c r="I32" s="32">
        <f t="shared" si="1"/>
        <v>97.311332905045873</v>
      </c>
      <c r="J32" s="10">
        <v>8106.2414099999996</v>
      </c>
      <c r="K32" s="23">
        <f t="shared" si="2"/>
        <v>171.91156832325331</v>
      </c>
    </row>
    <row r="33" spans="1:11" ht="15.75" thickBot="1" x14ac:dyDescent="0.3">
      <c r="A33" s="11" t="s">
        <v>58</v>
      </c>
      <c r="B33" s="15" t="s">
        <v>59</v>
      </c>
      <c r="C33" s="6">
        <f>SUM(C34:C38)</f>
        <v>2512634.12</v>
      </c>
      <c r="D33" s="6">
        <f>SUM(D34:D38)</f>
        <v>2511424.6264599999</v>
      </c>
      <c r="E33" s="6">
        <f>SUM(E34:E38)</f>
        <v>2399556.54372</v>
      </c>
      <c r="F33" s="19">
        <f t="shared" si="3"/>
        <v>-113077.57628000015</v>
      </c>
      <c r="G33" s="37">
        <f t="shared" si="0"/>
        <v>95.499640183187509</v>
      </c>
      <c r="H33" s="9">
        <f t="shared" si="4"/>
        <v>-111868.08273999998</v>
      </c>
      <c r="I33" s="37">
        <f t="shared" si="1"/>
        <v>95.545632484392556</v>
      </c>
      <c r="J33" s="9">
        <f>SUM(J34:J38)</f>
        <v>736619.15511000005</v>
      </c>
      <c r="K33" s="6">
        <f t="shared" si="2"/>
        <v>325.75266704294052</v>
      </c>
    </row>
    <row r="34" spans="1:11" x14ac:dyDescent="0.25">
      <c r="A34" s="12" t="s">
        <v>60</v>
      </c>
      <c r="B34" s="16" t="s">
        <v>61</v>
      </c>
      <c r="C34" s="7">
        <v>76039.11</v>
      </c>
      <c r="D34" s="7">
        <v>76039.11477</v>
      </c>
      <c r="E34" s="3">
        <v>74128.104070000001</v>
      </c>
      <c r="F34" s="20">
        <f t="shared" si="3"/>
        <v>-1911.0059299999994</v>
      </c>
      <c r="G34" s="33">
        <f t="shared" si="0"/>
        <v>97.486811813026222</v>
      </c>
      <c r="H34" s="3">
        <f t="shared" si="4"/>
        <v>-1911.0106999999989</v>
      </c>
      <c r="I34" s="33">
        <f t="shared" si="1"/>
        <v>97.486805697593468</v>
      </c>
      <c r="J34" s="3">
        <v>48600.816489999997</v>
      </c>
      <c r="K34" s="23">
        <f>E34/J34*100</f>
        <v>152.5244006656811</v>
      </c>
    </row>
    <row r="35" spans="1:11" x14ac:dyDescent="0.25">
      <c r="A35" s="13" t="s">
        <v>62</v>
      </c>
      <c r="B35" s="17" t="s">
        <v>63</v>
      </c>
      <c r="C35" s="4">
        <v>1742703.41</v>
      </c>
      <c r="D35" s="4">
        <v>1742703.43484</v>
      </c>
      <c r="E35" s="5">
        <v>1639477.0762499999</v>
      </c>
      <c r="F35" s="20">
        <f t="shared" si="3"/>
        <v>-103226.33374999999</v>
      </c>
      <c r="G35" s="31">
        <f t="shared" si="0"/>
        <v>94.076655089003353</v>
      </c>
      <c r="H35" s="3">
        <f t="shared" si="4"/>
        <v>-103226.35859000008</v>
      </c>
      <c r="I35" s="31">
        <f t="shared" si="1"/>
        <v>94.076653748061418</v>
      </c>
      <c r="J35" s="5">
        <v>349825.4546</v>
      </c>
      <c r="K35" s="23">
        <f>E35/J35*100</f>
        <v>468.65574093932725</v>
      </c>
    </row>
    <row r="36" spans="1:11" x14ac:dyDescent="0.25">
      <c r="A36" s="13" t="s">
        <v>64</v>
      </c>
      <c r="B36" s="17" t="s">
        <v>65</v>
      </c>
      <c r="C36" s="4">
        <v>692300.6</v>
      </c>
      <c r="D36" s="4">
        <v>691091.07684999995</v>
      </c>
      <c r="E36" s="5">
        <v>684410.36340000003</v>
      </c>
      <c r="F36" s="20">
        <f t="shared" si="3"/>
        <v>-7890.2365999999456</v>
      </c>
      <c r="G36" s="31">
        <f t="shared" si="0"/>
        <v>98.860287482056208</v>
      </c>
      <c r="H36" s="3">
        <f t="shared" si="4"/>
        <v>-6680.7134499999229</v>
      </c>
      <c r="I36" s="31">
        <f t="shared" si="1"/>
        <v>99.033309259258459</v>
      </c>
      <c r="J36" s="5">
        <v>336754.96859</v>
      </c>
      <c r="K36" s="23">
        <f t="shared" si="2"/>
        <v>203.23690137836431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20"/>
      <c r="G37" s="31"/>
      <c r="H37" s="3"/>
      <c r="I37" s="31"/>
      <c r="J37" s="5"/>
      <c r="K37" s="23"/>
    </row>
    <row r="38" spans="1:11" ht="15.75" thickBot="1" x14ac:dyDescent="0.3">
      <c r="A38" s="14" t="s">
        <v>68</v>
      </c>
      <c r="B38" s="18" t="s">
        <v>69</v>
      </c>
      <c r="C38" s="8">
        <v>1591</v>
      </c>
      <c r="D38" s="8">
        <v>1591</v>
      </c>
      <c r="E38" s="10">
        <v>1541</v>
      </c>
      <c r="F38" s="29">
        <f t="shared" si="3"/>
        <v>-50</v>
      </c>
      <c r="G38" s="32">
        <f t="shared" si="0"/>
        <v>96.857322438717787</v>
      </c>
      <c r="H38" s="27">
        <f t="shared" si="4"/>
        <v>-50</v>
      </c>
      <c r="I38" s="32">
        <f t="shared" si="1"/>
        <v>96.857322438717787</v>
      </c>
      <c r="J38" s="10">
        <v>1437.91543</v>
      </c>
      <c r="K38" s="25">
        <f t="shared" si="2"/>
        <v>107.16902870984562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214.84</v>
      </c>
      <c r="D39" s="6">
        <f t="shared" ref="D39:E39" si="8">SUM(D40:D41)</f>
        <v>214.83525</v>
      </c>
      <c r="E39" s="6">
        <f t="shared" si="8"/>
        <v>214.83525</v>
      </c>
      <c r="F39" s="19">
        <f t="shared" si="3"/>
        <v>-4.7500000000013642E-3</v>
      </c>
      <c r="G39" s="37">
        <f t="shared" si="0"/>
        <v>99.997789052317998</v>
      </c>
      <c r="H39" s="9">
        <f t="shared" si="4"/>
        <v>0</v>
      </c>
      <c r="I39" s="37">
        <f t="shared" si="1"/>
        <v>100</v>
      </c>
      <c r="J39" s="9">
        <f t="shared" ref="J39" si="9">SUM(J40:J41)</f>
        <v>177.75</v>
      </c>
      <c r="K39" s="6">
        <f t="shared" si="2"/>
        <v>120.86371308016876</v>
      </c>
    </row>
    <row r="40" spans="1:11" x14ac:dyDescent="0.25">
      <c r="A40" s="12" t="s">
        <v>72</v>
      </c>
      <c r="B40" s="16" t="s">
        <v>73</v>
      </c>
      <c r="C40" s="7">
        <v>214.84</v>
      </c>
      <c r="D40" s="7">
        <v>214.83525</v>
      </c>
      <c r="E40" s="3">
        <v>214.83525</v>
      </c>
      <c r="F40" s="20">
        <f t="shared" si="3"/>
        <v>-4.7500000000013642E-3</v>
      </c>
      <c r="G40" s="33">
        <f t="shared" si="0"/>
        <v>99.997789052317998</v>
      </c>
      <c r="H40" s="3">
        <f t="shared" si="4"/>
        <v>0</v>
      </c>
      <c r="I40" s="33">
        <f t="shared" si="1"/>
        <v>100</v>
      </c>
      <c r="J40" s="3">
        <v>177.75</v>
      </c>
      <c r="K40" s="38">
        <f t="shared" si="2"/>
        <v>120.86371308016876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29"/>
      <c r="G41" s="32"/>
      <c r="H41" s="27"/>
      <c r="I41" s="32"/>
      <c r="J41" s="10"/>
      <c r="K41" s="25"/>
    </row>
    <row r="42" spans="1:11" ht="15.75" thickBot="1" x14ac:dyDescent="0.3">
      <c r="A42" s="11" t="s">
        <v>76</v>
      </c>
      <c r="B42" s="15" t="s">
        <v>77</v>
      </c>
      <c r="C42" s="6">
        <f>SUM(C43:C50)</f>
        <v>2992869.3699999996</v>
      </c>
      <c r="D42" s="6">
        <f t="shared" ref="D42:E42" si="10">SUM(D43:D50)</f>
        <v>2992869.3699999996</v>
      </c>
      <c r="E42" s="6">
        <f t="shared" si="10"/>
        <v>2948967.7822599998</v>
      </c>
      <c r="F42" s="19">
        <f t="shared" si="3"/>
        <v>-43901.587739999872</v>
      </c>
      <c r="G42" s="37">
        <f t="shared" si="0"/>
        <v>98.533127166188351</v>
      </c>
      <c r="H42" s="9">
        <f t="shared" si="4"/>
        <v>-43901.587739999872</v>
      </c>
      <c r="I42" s="37">
        <f t="shared" si="1"/>
        <v>98.533127166188351</v>
      </c>
      <c r="J42" s="9">
        <f>SUM(J43:J50)</f>
        <v>4968677.9711600002</v>
      </c>
      <c r="K42" s="6">
        <f t="shared" si="2"/>
        <v>59.351155365207262</v>
      </c>
    </row>
    <row r="43" spans="1:11" x14ac:dyDescent="0.25">
      <c r="A43" s="12" t="s">
        <v>78</v>
      </c>
      <c r="B43" s="16" t="s">
        <v>79</v>
      </c>
      <c r="C43" s="7">
        <v>1142995.93</v>
      </c>
      <c r="D43" s="7">
        <v>1142995.93</v>
      </c>
      <c r="E43" s="3">
        <v>1125471.08816</v>
      </c>
      <c r="F43" s="20">
        <f t="shared" si="3"/>
        <v>-17524.841839999892</v>
      </c>
      <c r="G43" s="33">
        <f t="shared" si="0"/>
        <v>98.466762533441397</v>
      </c>
      <c r="H43" s="3">
        <f t="shared" si="4"/>
        <v>-17524.841839999892</v>
      </c>
      <c r="I43" s="33">
        <f t="shared" si="1"/>
        <v>98.466762533441397</v>
      </c>
      <c r="J43" s="3">
        <v>1304863.03681</v>
      </c>
      <c r="K43" s="24">
        <f t="shared" si="2"/>
        <v>86.252047641064337</v>
      </c>
    </row>
    <row r="44" spans="1:11" x14ac:dyDescent="0.25">
      <c r="A44" s="13" t="s">
        <v>80</v>
      </c>
      <c r="B44" s="17" t="s">
        <v>81</v>
      </c>
      <c r="C44" s="4">
        <v>1512236.29</v>
      </c>
      <c r="D44" s="4">
        <v>1512236.29</v>
      </c>
      <c r="E44" s="5">
        <v>1491605.6025799999</v>
      </c>
      <c r="F44" s="20">
        <f t="shared" si="3"/>
        <v>-20630.687420000089</v>
      </c>
      <c r="G44" s="31">
        <f t="shared" si="0"/>
        <v>98.63574974648968</v>
      </c>
      <c r="H44" s="3">
        <f t="shared" si="4"/>
        <v>-20630.687420000089</v>
      </c>
      <c r="I44" s="31">
        <f t="shared" si="1"/>
        <v>98.63574974648968</v>
      </c>
      <c r="J44" s="5">
        <v>3376943.3814099999</v>
      </c>
      <c r="K44" s="23">
        <f t="shared" si="2"/>
        <v>44.17028756807877</v>
      </c>
    </row>
    <row r="45" spans="1:11" x14ac:dyDescent="0.25">
      <c r="A45" s="13" t="s">
        <v>82</v>
      </c>
      <c r="B45" s="17" t="s">
        <v>83</v>
      </c>
      <c r="C45" s="4">
        <v>268165.36</v>
      </c>
      <c r="D45" s="4">
        <v>268165.36</v>
      </c>
      <c r="E45" s="5">
        <v>263471.28245</v>
      </c>
      <c r="F45" s="20">
        <f t="shared" si="3"/>
        <v>-4694.0775499999872</v>
      </c>
      <c r="G45" s="31">
        <f t="shared" si="0"/>
        <v>98.249558574604862</v>
      </c>
      <c r="H45" s="3">
        <f t="shared" si="4"/>
        <v>-4694.0775499999872</v>
      </c>
      <c r="I45" s="31">
        <f t="shared" si="1"/>
        <v>98.249558574604862</v>
      </c>
      <c r="J45" s="5">
        <v>218315.20855000001</v>
      </c>
      <c r="K45" s="23">
        <f t="shared" si="2"/>
        <v>120.68388830989667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20"/>
      <c r="G46" s="31"/>
      <c r="H46" s="3"/>
      <c r="I46" s="31"/>
      <c r="J46" s="5"/>
      <c r="K46" s="23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20"/>
      <c r="G47" s="31"/>
      <c r="H47" s="3"/>
      <c r="I47" s="31"/>
      <c r="J47" s="5"/>
      <c r="K47" s="23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20"/>
      <c r="G48" s="31"/>
      <c r="H48" s="3"/>
      <c r="I48" s="31"/>
      <c r="J48" s="5"/>
      <c r="K48" s="23"/>
    </row>
    <row r="49" spans="1:11" x14ac:dyDescent="0.25">
      <c r="A49" s="13" t="s">
        <v>90</v>
      </c>
      <c r="B49" s="17" t="s">
        <v>91</v>
      </c>
      <c r="C49" s="4">
        <v>3987.04</v>
      </c>
      <c r="D49" s="4">
        <v>3987.04</v>
      </c>
      <c r="E49" s="5">
        <v>3987.0448799999999</v>
      </c>
      <c r="F49" s="20">
        <f t="shared" si="3"/>
        <v>4.8799999999573629E-3</v>
      </c>
      <c r="G49" s="31">
        <f t="shared" si="0"/>
        <v>100.00012239656486</v>
      </c>
      <c r="H49" s="3">
        <f t="shared" si="4"/>
        <v>4.8799999999573629E-3</v>
      </c>
      <c r="I49" s="31">
        <f t="shared" si="1"/>
        <v>100.00012239656486</v>
      </c>
      <c r="J49" s="5">
        <v>3979.9163800000001</v>
      </c>
      <c r="K49" s="25">
        <f t="shared" si="2"/>
        <v>100.179111803349</v>
      </c>
    </row>
    <row r="50" spans="1:11" ht="15.75" thickBot="1" x14ac:dyDescent="0.3">
      <c r="A50" s="14" t="s">
        <v>92</v>
      </c>
      <c r="B50" s="18" t="s">
        <v>93</v>
      </c>
      <c r="C50" s="8">
        <v>65484.75</v>
      </c>
      <c r="D50" s="8">
        <v>65484.75</v>
      </c>
      <c r="E50" s="10">
        <v>64432.764190000002</v>
      </c>
      <c r="F50" s="29">
        <f t="shared" si="3"/>
        <v>-1051.9858099999983</v>
      </c>
      <c r="G50" s="32">
        <f t="shared" si="0"/>
        <v>98.393540770942849</v>
      </c>
      <c r="H50" s="27">
        <f t="shared" si="4"/>
        <v>-1051.9858099999983</v>
      </c>
      <c r="I50" s="32">
        <f t="shared" si="1"/>
        <v>98.393540770942849</v>
      </c>
      <c r="J50" s="10">
        <v>64576.428010000003</v>
      </c>
      <c r="K50" s="25">
        <f t="shared" si="2"/>
        <v>99.777529007987624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199230.14</v>
      </c>
      <c r="D51" s="6">
        <f t="shared" ref="D51:E51" si="11">SUM(D52:D53)</f>
        <v>199230.14</v>
      </c>
      <c r="E51" s="6">
        <f t="shared" si="11"/>
        <v>198765.86917000002</v>
      </c>
      <c r="F51" s="19">
        <f t="shared" si="3"/>
        <v>-464.27082999999402</v>
      </c>
      <c r="G51" s="37">
        <f t="shared" si="0"/>
        <v>99.766967573279828</v>
      </c>
      <c r="H51" s="9">
        <f t="shared" si="4"/>
        <v>-464.27082999999402</v>
      </c>
      <c r="I51" s="37">
        <f t="shared" si="1"/>
        <v>99.766967573279828</v>
      </c>
      <c r="J51" s="9">
        <f>SUM(J52:J53)</f>
        <v>201707.91496999998</v>
      </c>
      <c r="K51" s="6">
        <f t="shared" si="2"/>
        <v>98.54143264510094</v>
      </c>
    </row>
    <row r="52" spans="1:11" x14ac:dyDescent="0.25">
      <c r="A52" s="12" t="s">
        <v>96</v>
      </c>
      <c r="B52" s="16" t="s">
        <v>97</v>
      </c>
      <c r="C52" s="7">
        <v>182566.2</v>
      </c>
      <c r="D52" s="7">
        <v>182566.2</v>
      </c>
      <c r="E52" s="3">
        <v>182424.19299000001</v>
      </c>
      <c r="F52" s="20">
        <f t="shared" si="3"/>
        <v>-142.00701000000117</v>
      </c>
      <c r="G52" s="33">
        <f t="shared" si="0"/>
        <v>99.922216155016642</v>
      </c>
      <c r="H52" s="3">
        <f t="shared" si="4"/>
        <v>-142.00701000000117</v>
      </c>
      <c r="I52" s="33">
        <f t="shared" si="1"/>
        <v>99.922216155016642</v>
      </c>
      <c r="J52" s="3">
        <v>183959.48209999999</v>
      </c>
      <c r="K52" s="24">
        <f t="shared" si="2"/>
        <v>99.165419965052195</v>
      </c>
    </row>
    <row r="53" spans="1:11" ht="15.75" thickBot="1" x14ac:dyDescent="0.3">
      <c r="A53" s="14" t="s">
        <v>98</v>
      </c>
      <c r="B53" s="18" t="s">
        <v>99</v>
      </c>
      <c r="C53" s="8">
        <v>16663.939999999999</v>
      </c>
      <c r="D53" s="8">
        <v>16663.939999999999</v>
      </c>
      <c r="E53" s="10">
        <v>16341.67618</v>
      </c>
      <c r="F53" s="29">
        <f t="shared" si="3"/>
        <v>-322.2638199999983</v>
      </c>
      <c r="G53" s="32">
        <f t="shared" si="0"/>
        <v>98.066100694073569</v>
      </c>
      <c r="H53" s="27">
        <f t="shared" si="4"/>
        <v>-322.2638199999983</v>
      </c>
      <c r="I53" s="32">
        <f t="shared" si="1"/>
        <v>98.066100694073569</v>
      </c>
      <c r="J53" s="10">
        <v>17748.432870000001</v>
      </c>
      <c r="K53" s="25">
        <f t="shared" si="2"/>
        <v>92.073910410547697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90925.22</v>
      </c>
      <c r="D54" s="6">
        <f>SUM(D55:D59)</f>
        <v>90925.22</v>
      </c>
      <c r="E54" s="6">
        <f t="shared" ref="E54" si="12">SUM(E55:E59)</f>
        <v>88446.289499999999</v>
      </c>
      <c r="F54" s="19">
        <f t="shared" si="3"/>
        <v>-2478.9305000000022</v>
      </c>
      <c r="G54" s="37">
        <f t="shared" si="0"/>
        <v>97.273660157214906</v>
      </c>
      <c r="H54" s="9">
        <f t="shared" si="4"/>
        <v>-2478.9305000000022</v>
      </c>
      <c r="I54" s="37">
        <f t="shared" si="1"/>
        <v>97.273660157214906</v>
      </c>
      <c r="J54" s="9">
        <f>SUM(J55:J59)</f>
        <v>76832.771789999999</v>
      </c>
      <c r="K54" s="6">
        <f t="shared" si="2"/>
        <v>115.1153179033319</v>
      </c>
    </row>
    <row r="55" spans="1:11" x14ac:dyDescent="0.25">
      <c r="A55" s="12" t="s">
        <v>102</v>
      </c>
      <c r="B55" s="16" t="s">
        <v>103</v>
      </c>
      <c r="C55" s="7">
        <v>8056.73</v>
      </c>
      <c r="D55" s="7">
        <v>8056.73</v>
      </c>
      <c r="E55" s="7">
        <v>8056.73</v>
      </c>
      <c r="F55" s="20">
        <f t="shared" si="3"/>
        <v>0</v>
      </c>
      <c r="G55" s="33">
        <f t="shared" si="0"/>
        <v>100</v>
      </c>
      <c r="H55" s="3">
        <f t="shared" si="4"/>
        <v>0</v>
      </c>
      <c r="I55" s="33">
        <f t="shared" si="1"/>
        <v>100</v>
      </c>
      <c r="J55" s="3">
        <v>7407.0005199999996</v>
      </c>
      <c r="K55" s="23">
        <f>E55/J55*100</f>
        <v>108.77182981485736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20"/>
      <c r="G56" s="31"/>
      <c r="H56" s="3"/>
      <c r="I56" s="31"/>
      <c r="J56" s="5"/>
      <c r="K56" s="23"/>
    </row>
    <row r="57" spans="1:11" x14ac:dyDescent="0.25">
      <c r="A57" s="13" t="s">
        <v>106</v>
      </c>
      <c r="B57" s="17" t="s">
        <v>107</v>
      </c>
      <c r="C57" s="4">
        <v>42525.1</v>
      </c>
      <c r="D57" s="4">
        <v>42525.1</v>
      </c>
      <c r="E57" s="5">
        <v>42327.090060000002</v>
      </c>
      <c r="F57" s="20">
        <f t="shared" si="3"/>
        <v>-198.00993999999628</v>
      </c>
      <c r="G57" s="31">
        <f t="shared" si="0"/>
        <v>99.534369254863606</v>
      </c>
      <c r="H57" s="3">
        <f t="shared" si="4"/>
        <v>-198.00993999999628</v>
      </c>
      <c r="I57" s="31">
        <f t="shared" si="1"/>
        <v>99.534369254863606</v>
      </c>
      <c r="J57" s="5">
        <v>3556.6529999999998</v>
      </c>
      <c r="K57" s="23">
        <f t="shared" si="2"/>
        <v>1190.0820816649812</v>
      </c>
    </row>
    <row r="58" spans="1:11" x14ac:dyDescent="0.25">
      <c r="A58" s="13" t="s">
        <v>108</v>
      </c>
      <c r="B58" s="17" t="s">
        <v>109</v>
      </c>
      <c r="C58" s="4">
        <v>39123.39</v>
      </c>
      <c r="D58" s="4">
        <v>39123.39</v>
      </c>
      <c r="E58" s="5">
        <v>36902.469440000001</v>
      </c>
      <c r="F58" s="20">
        <f t="shared" si="3"/>
        <v>-2220.9205599999987</v>
      </c>
      <c r="G58" s="31">
        <f t="shared" si="0"/>
        <v>94.323292127803853</v>
      </c>
      <c r="H58" s="3">
        <f t="shared" si="4"/>
        <v>-2220.9205599999987</v>
      </c>
      <c r="I58" s="31">
        <f t="shared" si="1"/>
        <v>94.323292127803853</v>
      </c>
      <c r="J58" s="5">
        <v>64649.118269999999</v>
      </c>
      <c r="K58" s="23">
        <f t="shared" si="2"/>
        <v>57.081164333720466</v>
      </c>
    </row>
    <row r="59" spans="1:11" ht="15.75" thickBot="1" x14ac:dyDescent="0.3">
      <c r="A59" s="14" t="s">
        <v>110</v>
      </c>
      <c r="B59" s="18" t="s">
        <v>111</v>
      </c>
      <c r="C59" s="8">
        <v>1220</v>
      </c>
      <c r="D59" s="8">
        <v>1220</v>
      </c>
      <c r="E59" s="10">
        <v>1160</v>
      </c>
      <c r="F59" s="29">
        <f t="shared" si="3"/>
        <v>-60</v>
      </c>
      <c r="G59" s="32">
        <f t="shared" si="0"/>
        <v>95.081967213114751</v>
      </c>
      <c r="H59" s="27">
        <f t="shared" si="4"/>
        <v>-60</v>
      </c>
      <c r="I59" s="32">
        <f t="shared" si="1"/>
        <v>95.081967213114751</v>
      </c>
      <c r="J59" s="10">
        <v>1220</v>
      </c>
      <c r="K59" s="23">
        <f>E59/J59*100</f>
        <v>95.081967213114751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200329.79</v>
      </c>
      <c r="D60" s="6">
        <f t="shared" ref="D60:E60" si="13">SUM(D61:D64)</f>
        <v>200329.79</v>
      </c>
      <c r="E60" s="6">
        <f t="shared" si="13"/>
        <v>200279.59833000001</v>
      </c>
      <c r="F60" s="19">
        <f t="shared" si="3"/>
        <v>-50.191670000000158</v>
      </c>
      <c r="G60" s="37">
        <f t="shared" si="0"/>
        <v>99.974945478652984</v>
      </c>
      <c r="H60" s="9">
        <f t="shared" si="4"/>
        <v>-50.191670000000158</v>
      </c>
      <c r="I60" s="37">
        <f t="shared" si="1"/>
        <v>99.974945478652984</v>
      </c>
      <c r="J60" s="9">
        <f>SUM(J61:J64)</f>
        <v>178078.09698999999</v>
      </c>
      <c r="K60" s="6">
        <f t="shared" si="2"/>
        <v>112.4672835768493</v>
      </c>
    </row>
    <row r="61" spans="1:11" x14ac:dyDescent="0.25">
      <c r="A61" s="12" t="s">
        <v>114</v>
      </c>
      <c r="B61" s="16" t="s">
        <v>115</v>
      </c>
      <c r="C61" s="7">
        <v>157293.98000000001</v>
      </c>
      <c r="D61" s="7">
        <v>157293.98000000001</v>
      </c>
      <c r="E61" s="3">
        <v>157243.79397</v>
      </c>
      <c r="F61" s="20">
        <f t="shared" si="3"/>
        <v>-50.186030000011669</v>
      </c>
      <c r="G61" s="33">
        <f t="shared" si="0"/>
        <v>99.968094119050193</v>
      </c>
      <c r="H61" s="3">
        <f t="shared" si="4"/>
        <v>-50.186030000011669</v>
      </c>
      <c r="I61" s="33">
        <f t="shared" si="1"/>
        <v>99.968094119050193</v>
      </c>
      <c r="J61" s="3">
        <v>136833.21838999999</v>
      </c>
      <c r="K61" s="24">
        <f>E61/J61*100</f>
        <v>114.91638932428387</v>
      </c>
    </row>
    <row r="62" spans="1:11" x14ac:dyDescent="0.25">
      <c r="A62" s="13" t="s">
        <v>116</v>
      </c>
      <c r="B62" s="17" t="s">
        <v>117</v>
      </c>
      <c r="C62" s="4">
        <v>23035.81</v>
      </c>
      <c r="D62" s="4">
        <v>23035.81</v>
      </c>
      <c r="E62" s="5">
        <v>23035.804359999998</v>
      </c>
      <c r="F62" s="20">
        <f t="shared" ref="F62:F70" si="14">SUM(E62-C62)</f>
        <v>-5.6400000030407682E-3</v>
      </c>
      <c r="G62" s="31">
        <f t="shared" si="0"/>
        <v>99.999975516380786</v>
      </c>
      <c r="H62" s="3">
        <f t="shared" ref="H62:H70" si="15">SUM(E62-D62)</f>
        <v>-5.6400000030407682E-3</v>
      </c>
      <c r="I62" s="31">
        <f t="shared" si="1"/>
        <v>99.999975516380786</v>
      </c>
      <c r="J62" s="5">
        <v>21244.8786</v>
      </c>
      <c r="K62" s="23">
        <f>E62/J62*100</f>
        <v>108.42991759905843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20000</v>
      </c>
      <c r="F63" s="20">
        <f t="shared" si="14"/>
        <v>0</v>
      </c>
      <c r="G63" s="31">
        <f t="shared" si="0"/>
        <v>100</v>
      </c>
      <c r="H63" s="3">
        <f t="shared" si="15"/>
        <v>0</v>
      </c>
      <c r="I63" s="31">
        <f t="shared" si="1"/>
        <v>100</v>
      </c>
      <c r="J63" s="10">
        <v>20000</v>
      </c>
      <c r="K63" s="23">
        <f>E63/J63*100</f>
        <v>100</v>
      </c>
    </row>
    <row r="64" spans="1:11" ht="15.75" thickBot="1" x14ac:dyDescent="0.3">
      <c r="A64" s="14" t="s">
        <v>120</v>
      </c>
      <c r="B64" s="18" t="s">
        <v>121</v>
      </c>
      <c r="C64" s="8">
        <v>0</v>
      </c>
      <c r="D64" s="8">
        <v>0</v>
      </c>
      <c r="E64" s="10">
        <v>0</v>
      </c>
      <c r="F64" s="29">
        <f t="shared" si="14"/>
        <v>0</v>
      </c>
      <c r="G64" s="32"/>
      <c r="H64" s="27">
        <f t="shared" si="15"/>
        <v>0</v>
      </c>
      <c r="I64" s="32"/>
      <c r="J64" s="10"/>
      <c r="K64" s="25"/>
    </row>
    <row r="65" spans="1:11" ht="15.75" thickBot="1" x14ac:dyDescent="0.3">
      <c r="A65" s="11" t="s">
        <v>122</v>
      </c>
      <c r="B65" s="15" t="s">
        <v>123</v>
      </c>
      <c r="C65" s="6">
        <f>SUM(C66:C68)</f>
        <v>6553.8</v>
      </c>
      <c r="D65" s="6">
        <f t="shared" ref="D65:E65" si="16">SUM(D66:D68)</f>
        <v>6553.8040000000001</v>
      </c>
      <c r="E65" s="6">
        <f t="shared" si="16"/>
        <v>6553.8040000000001</v>
      </c>
      <c r="F65" s="19">
        <f t="shared" si="14"/>
        <v>3.9999999999054126E-3</v>
      </c>
      <c r="G65" s="37">
        <f t="shared" si="0"/>
        <v>100.00006103329366</v>
      </c>
      <c r="H65" s="9">
        <f t="shared" si="15"/>
        <v>0</v>
      </c>
      <c r="I65" s="37">
        <f t="shared" si="1"/>
        <v>100</v>
      </c>
      <c r="J65" s="9">
        <f t="shared" ref="J65:K65" si="17">SUM(J66:J68)</f>
        <v>6834.6778400000003</v>
      </c>
      <c r="K65" s="6">
        <f t="shared" si="17"/>
        <v>95.890459703072111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20"/>
      <c r="G66" s="33"/>
      <c r="H66" s="3"/>
      <c r="I66" s="33"/>
      <c r="J66" s="3"/>
      <c r="K66" s="24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20"/>
      <c r="G67" s="31"/>
      <c r="H67" s="3"/>
      <c r="I67" s="31"/>
      <c r="J67" s="5"/>
      <c r="K67" s="23"/>
    </row>
    <row r="68" spans="1:11" ht="15.75" thickBot="1" x14ac:dyDescent="0.3">
      <c r="A68" s="14" t="s">
        <v>128</v>
      </c>
      <c r="B68" s="18" t="s">
        <v>129</v>
      </c>
      <c r="C68" s="8">
        <v>6553.8</v>
      </c>
      <c r="D68" s="8">
        <v>6553.8040000000001</v>
      </c>
      <c r="E68" s="8">
        <v>6553.8040000000001</v>
      </c>
      <c r="F68" s="29">
        <f t="shared" si="14"/>
        <v>3.9999999999054126E-3</v>
      </c>
      <c r="G68" s="32">
        <f t="shared" ref="G68" si="18">E68/C68*100</f>
        <v>100.00006103329366</v>
      </c>
      <c r="H68" s="27">
        <f t="shared" si="15"/>
        <v>0</v>
      </c>
      <c r="I68" s="32">
        <f t="shared" ref="I68" si="19">E68/D68*100</f>
        <v>100</v>
      </c>
      <c r="J68" s="10">
        <v>6834.6778400000003</v>
      </c>
      <c r="K68" s="23">
        <f>E68/J68*100</f>
        <v>95.890459703072111</v>
      </c>
    </row>
    <row r="69" spans="1:11" ht="15.75" thickBot="1" x14ac:dyDescent="0.3">
      <c r="A69" s="11" t="s">
        <v>130</v>
      </c>
      <c r="B69" s="15" t="s">
        <v>131</v>
      </c>
      <c r="C69" s="6">
        <f>SUM(C70:C75)</f>
        <v>0</v>
      </c>
      <c r="D69" s="6">
        <f>SUM(D70:D75)</f>
        <v>0</v>
      </c>
      <c r="E69" s="6">
        <f>SUM(E70:E75)</f>
        <v>0</v>
      </c>
      <c r="F69" s="19">
        <f t="shared" si="14"/>
        <v>0</v>
      </c>
      <c r="G69" s="37"/>
      <c r="H69" s="9">
        <f t="shared" si="15"/>
        <v>0</v>
      </c>
      <c r="I69" s="37"/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21" t="s">
        <v>132</v>
      </c>
      <c r="B70" s="22" t="s">
        <v>133</v>
      </c>
      <c r="C70" s="39">
        <v>0</v>
      </c>
      <c r="D70" s="39">
        <v>0</v>
      </c>
      <c r="E70" s="26">
        <v>0</v>
      </c>
      <c r="F70" s="28">
        <f t="shared" si="14"/>
        <v>0</v>
      </c>
      <c r="G70" s="34"/>
      <c r="H70" s="26">
        <f t="shared" si="15"/>
        <v>0</v>
      </c>
      <c r="I70" s="34"/>
      <c r="J70" s="26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landscape" r:id="rId1"/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2026-01-22T14:20:40Z</cp:lastPrinted>
  <dcterms:created xsi:type="dcterms:W3CDTF">2017-12-11T14:03:53Z</dcterms:created>
  <dcterms:modified xsi:type="dcterms:W3CDTF">2026-01-22T14:21:52Z</dcterms:modified>
</cp:coreProperties>
</file>